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Bokför 15 affärshändelser" sheetId="1" r:id="rId1"/>
    <sheet name="Facit" sheetId="2" r:id="rId2"/>
  </sheets>
  <definedNames/>
  <calcPr fullCalcOnLoad="1"/>
</workbook>
</file>

<file path=xl/sharedStrings.xml><?xml version="1.0" encoding="utf-8"?>
<sst xmlns="http://schemas.openxmlformats.org/spreadsheetml/2006/main" count="138" uniqueCount="66">
  <si>
    <t>Konto</t>
  </si>
  <si>
    <t>Debet</t>
  </si>
  <si>
    <t>Kredit</t>
  </si>
  <si>
    <t>Företagsekonomi B</t>
  </si>
  <si>
    <t>Tillgångar</t>
  </si>
  <si>
    <t>Kostnader</t>
  </si>
  <si>
    <t>Intäkter</t>
  </si>
  <si>
    <t>Skulder o eget kapital</t>
  </si>
  <si>
    <t>1510  Kundfordringar</t>
  </si>
  <si>
    <t>1910  Kassa</t>
  </si>
  <si>
    <t>1920  Postgiro</t>
  </si>
  <si>
    <t>1940  Bank</t>
  </si>
  <si>
    <t>2081  Aktiekapital</t>
  </si>
  <si>
    <t>2350  Banklån</t>
  </si>
  <si>
    <t>2440  Leverantörsskulder</t>
  </si>
  <si>
    <t>3010  Varuförsäljning</t>
  </si>
  <si>
    <t>4010  Varuinköp</t>
  </si>
  <si>
    <t>5900  Reklam</t>
  </si>
  <si>
    <t>6100  Kontorsmaterial</t>
  </si>
  <si>
    <t>6200  Tele och porto</t>
  </si>
  <si>
    <t>7010  Löner</t>
  </si>
  <si>
    <t>7510  Arbetsgivaravgifter</t>
  </si>
  <si>
    <t>8400  Räntekostnader</t>
  </si>
  <si>
    <t xml:space="preserve"> </t>
  </si>
  <si>
    <t>5.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</si>
  <si>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</si>
  <si>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</si>
  <si>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</si>
  <si>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</si>
  <si>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</si>
  <si>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</si>
  <si>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</si>
  <si>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</si>
  <si>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</si>
  <si>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</si>
  <si>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</si>
  <si>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</si>
  <si>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</si>
  <si>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</si>
  <si>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Ränta på banklån betalas via bank, 5000 kr.</t>
  </si>
  <si>
    <t>Från leverantör erhålls faktura gällande kontorsmateriel, 1 200 kr.</t>
  </si>
  <si>
    <t>Från kund erhålls likvid via postgiro,   10 800 kr.</t>
  </si>
  <si>
    <t>Faktura för sålda varor skickas till kund, 20 000 kr.</t>
  </si>
  <si>
    <t>Amortering av banklån via bank,        10 000 kr.</t>
  </si>
  <si>
    <t>Till anställda betalas löner via postgiro, 12 500 kr.</t>
  </si>
  <si>
    <t>Arbetsgivaravgifter betalas via postgiro, 3 850 kr.</t>
  </si>
  <si>
    <t>Faktura till kund för sålda varor,         30 200 kr.</t>
  </si>
  <si>
    <t>Telefonräkning betalas via postgiro,      1 150 kr.</t>
  </si>
  <si>
    <t>Överföring från bankkonto till kassa,    2 500 kr.</t>
  </si>
  <si>
    <t>Skuld till leverantör betalas via bank,    7 500 kr.</t>
  </si>
  <si>
    <t>Faktura för köpta inventarier inkommer från leverantör, 21 000 kr.</t>
  </si>
  <si>
    <t>Lokalhyra betalas via bank,                   7 800 kr.</t>
  </si>
  <si>
    <t>Annons betalas via bank,                       8 200 kr.</t>
  </si>
  <si>
    <t>Frimärken betalas kontant,                480 kr.</t>
  </si>
  <si>
    <t xml:space="preserve">  </t>
  </si>
  <si>
    <t xml:space="preserve">Om rätt konto anges skrivs beloppet automatiskt in under Debet eller Kredit. </t>
  </si>
  <si>
    <t>Om kontot är felaktigt får du göra om inmatningen av kontonumret!</t>
  </si>
  <si>
    <t>5010  Lokalhyra</t>
  </si>
  <si>
    <t>1220  Inventarier</t>
  </si>
  <si>
    <t xml:space="preserve">OBS! Fyll enbart i de konton som skall bokföras i de </t>
  </si>
  <si>
    <t>Inte beloppen!</t>
  </si>
  <si>
    <t>gula rutorna</t>
  </si>
  <si>
    <t>Bokför 15 affärshändelser</t>
  </si>
  <si>
    <t>Facit till Övning 1-3 Redovisning</t>
  </si>
  <si>
    <t>Övning 1-3 Redovisning</t>
  </si>
  <si>
    <t>Konteringsövningar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</si>
</sst>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5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4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 applyProtection="1">
      <alignment horizontal="right" vertical="center"/>
      <protection hidden="1"/>
    </xf>
    <xf numFmtId="3" fontId="2" fillId="0" borderId="20" xfId="0" applyNumberFormat="1" applyFont="1" applyBorder="1" applyAlignment="1" applyProtection="1">
      <alignment horizontal="right" vertical="center"/>
      <protection hidden="1"/>
    </xf>
    <xf numFmtId="3" fontId="2" fillId="0" borderId="2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4" width="17.7109375" style="0" customWidth="1"/>
    <col min="5" max="5" width="16.7109375" style="0" customWidth="1"/>
    <col min="6" max="6" width="18.7109375" style="0" customWidth="1"/>
    <col min="7" max="7" width="16.7109375" style="0" customWidth="1"/>
    <col min="8" max="8" width="18.7109375" style="0" customWidth="1"/>
    <col min="9" max="9" width="3.7109375" style="0" customWidth="1"/>
  </cols>
  <sheetData>
    <row r="1" ht="12.75">
      <c r="A1" t="s">
        <v>23</v>
      </c>
    </row>
    <row r="2" spans="3:6" ht="15.75" customHeight="1">
      <c r="C2" s="67" t="s">
        <v>3</v>
      </c>
      <c r="D2" s="67"/>
      <c r="E2" s="2"/>
      <c r="F2" s="2"/>
    </row>
    <row r="3" spans="3:6" ht="12.75" customHeight="1">
      <c r="C3" s="1"/>
      <c r="D3" s="1"/>
      <c r="E3" s="1"/>
      <c r="F3" s="1"/>
    </row>
    <row r="4" spans="3:6" ht="15" customHeight="1">
      <c r="C4" s="66" t="s">
        <v>64</v>
      </c>
      <c r="D4" s="66"/>
      <c r="E4" s="66" t="s">
        <v>65</v>
      </c>
      <c r="F4" s="66"/>
    </row>
    <row r="5" spans="3:6" ht="12.75" customHeight="1">
      <c r="C5" s="1"/>
      <c r="D5" s="1"/>
      <c r="E5" s="1"/>
      <c r="F5" s="1"/>
    </row>
    <row r="6" spans="3:6" ht="15" customHeight="1">
      <c r="C6" s="66" t="s">
        <v>62</v>
      </c>
      <c r="D6" s="66"/>
      <c r="E6" s="1"/>
      <c r="F6" s="1"/>
    </row>
    <row r="7" spans="3:6" ht="12.75" customHeight="1">
      <c r="C7" s="1"/>
      <c r="D7" s="1"/>
      <c r="E7" s="1"/>
      <c r="F7" s="1"/>
    </row>
    <row r="8" spans="3:6" ht="12.75" customHeight="1" thickBot="1">
      <c r="C8" s="1"/>
      <c r="D8" s="1"/>
      <c r="E8" s="1"/>
      <c r="F8" s="1"/>
    </row>
    <row r="9" spans="3:6" ht="12.75" customHeight="1">
      <c r="C9" s="4"/>
      <c r="D9" s="24"/>
      <c r="E9" s="5"/>
      <c r="F9" s="30"/>
    </row>
    <row r="10" spans="3:6" ht="12.75" customHeight="1">
      <c r="C10" s="7" t="s">
        <v>4</v>
      </c>
      <c r="D10" s="29" t="s">
        <v>7</v>
      </c>
      <c r="E10" s="9" t="s">
        <v>6</v>
      </c>
      <c r="F10" s="31" t="s">
        <v>5</v>
      </c>
    </row>
    <row r="11" spans="3:6" ht="12.75" customHeight="1">
      <c r="C11" s="34"/>
      <c r="D11" s="35"/>
      <c r="E11" s="36"/>
      <c r="F11" s="37"/>
    </row>
    <row r="12" spans="3:6" ht="12.75" customHeight="1">
      <c r="C12" s="13" t="s">
        <v>58</v>
      </c>
      <c r="D12" s="27" t="s">
        <v>12</v>
      </c>
      <c r="E12" s="14" t="s">
        <v>15</v>
      </c>
      <c r="F12" s="32" t="s">
        <v>16</v>
      </c>
    </row>
    <row r="13" spans="3:6" ht="12.75" customHeight="1">
      <c r="C13" s="13" t="s">
        <v>8</v>
      </c>
      <c r="D13" s="27" t="s">
        <v>13</v>
      </c>
      <c r="E13" s="14"/>
      <c r="F13" s="32" t="s">
        <v>57</v>
      </c>
    </row>
    <row r="14" spans="3:6" ht="12.75" customHeight="1">
      <c r="C14" s="13" t="s">
        <v>9</v>
      </c>
      <c r="D14" s="27" t="s">
        <v>14</v>
      </c>
      <c r="E14" s="14"/>
      <c r="F14" s="32" t="s">
        <v>17</v>
      </c>
    </row>
    <row r="15" spans="3:6" ht="12.75" customHeight="1">
      <c r="C15" s="13" t="s">
        <v>10</v>
      </c>
      <c r="D15" s="27"/>
      <c r="E15" s="14"/>
      <c r="F15" s="32" t="s">
        <v>18</v>
      </c>
    </row>
    <row r="16" spans="3:6" ht="12.75" customHeight="1">
      <c r="C16" s="13" t="s">
        <v>11</v>
      </c>
      <c r="D16" s="27"/>
      <c r="E16" s="14"/>
      <c r="F16" s="32" t="s">
        <v>19</v>
      </c>
    </row>
    <row r="17" spans="3:6" ht="12.75" customHeight="1">
      <c r="C17" s="13"/>
      <c r="D17" s="27"/>
      <c r="E17" s="14"/>
      <c r="F17" s="32" t="s">
        <v>20</v>
      </c>
    </row>
    <row r="18" spans="3:6" ht="12.75" customHeight="1">
      <c r="C18" s="13"/>
      <c r="D18" s="27"/>
      <c r="E18" s="14"/>
      <c r="F18" s="32" t="s">
        <v>21</v>
      </c>
    </row>
    <row r="19" spans="3:9" ht="12.75" customHeight="1">
      <c r="C19" s="13"/>
      <c r="D19" s="27"/>
      <c r="E19" s="14"/>
      <c r="F19" s="32" t="s">
        <v>22</v>
      </c>
      <c r="I19" t="s">
        <v>23</v>
      </c>
    </row>
    <row r="20" spans="3:6" ht="12.75" customHeight="1" thickBot="1">
      <c r="C20" s="16"/>
      <c r="D20" s="28"/>
      <c r="E20" s="17"/>
      <c r="F20" s="33"/>
    </row>
    <row r="21" spans="3:6" ht="12.75" customHeight="1">
      <c r="C21" s="3"/>
      <c r="D21" s="3"/>
      <c r="E21" s="3"/>
      <c r="F21" s="3"/>
    </row>
    <row r="22" spans="3:6" ht="12.75" customHeight="1">
      <c r="C22" s="3"/>
      <c r="D22" s="3"/>
      <c r="E22" s="3"/>
      <c r="F22" s="3"/>
    </row>
    <row r="23" spans="3:6" s="39" customFormat="1" ht="15" customHeight="1" thickBot="1">
      <c r="C23" s="3"/>
      <c r="D23" s="3"/>
      <c r="E23" s="3"/>
      <c r="F23" s="3"/>
    </row>
    <row r="24" spans="3:7" s="39" customFormat="1" ht="15" customHeight="1" thickBot="1">
      <c r="C24" s="41" t="s">
        <v>59</v>
      </c>
      <c r="D24" s="3"/>
      <c r="E24" s="3"/>
      <c r="F24" s="42" t="s">
        <v>61</v>
      </c>
      <c r="G24" s="1" t="s">
        <v>60</v>
      </c>
    </row>
    <row r="25" spans="3:6" s="39" customFormat="1" ht="15" customHeight="1">
      <c r="C25" s="38" t="s">
        <v>55</v>
      </c>
      <c r="D25" s="3"/>
      <c r="E25" s="3"/>
      <c r="F25" s="3"/>
    </row>
    <row r="26" spans="3:6" s="39" customFormat="1" ht="15" customHeight="1">
      <c r="C26" s="1" t="s">
        <v>56</v>
      </c>
      <c r="D26" s="3"/>
      <c r="E26" s="3"/>
      <c r="F26" s="3"/>
    </row>
    <row r="27" spans="3:6" s="39" customFormat="1" ht="15" customHeight="1">
      <c r="C27" s="40"/>
      <c r="D27" s="3"/>
      <c r="E27" s="3"/>
      <c r="F27" s="3"/>
    </row>
    <row r="28" spans="3:6" s="39" customFormat="1" ht="15" customHeight="1">
      <c r="C28" s="40"/>
      <c r="D28" s="3"/>
      <c r="E28" s="3"/>
      <c r="F28" s="3"/>
    </row>
    <row r="29" spans="3:6" ht="12.75" customHeight="1" thickBot="1">
      <c r="C29" s="1"/>
      <c r="D29" s="1"/>
      <c r="E29" s="1"/>
      <c r="F29" s="1"/>
    </row>
    <row r="30" spans="2:8" ht="12.75" customHeight="1">
      <c r="B30" s="52"/>
      <c r="C30" s="54"/>
      <c r="D30" s="55"/>
      <c r="E30" s="58" t="s">
        <v>0</v>
      </c>
      <c r="F30" s="58" t="s">
        <v>1</v>
      </c>
      <c r="G30" s="58" t="s">
        <v>0</v>
      </c>
      <c r="H30" s="58" t="s">
        <v>2</v>
      </c>
    </row>
    <row r="31" spans="2:8" ht="12.75" customHeight="1" thickBot="1">
      <c r="B31" s="53"/>
      <c r="C31" s="56"/>
      <c r="D31" s="57"/>
      <c r="E31" s="59"/>
      <c r="F31" s="59"/>
      <c r="G31" s="59"/>
      <c r="H31" s="59"/>
    </row>
    <row r="32" spans="2:8" ht="10.5" customHeight="1">
      <c r="B32" s="43" t="s">
        <v>25</v>
      </c>
      <c r="C32" s="46" t="s">
        <v>39</v>
      </c>
      <c r="D32" s="47"/>
      <c r="E32" s="60"/>
      <c r="F32" s="63" t="str">
        <f>IF(E32=8400,"5 000",IF(E32=0," ",IF(E32&lt;8400,"Fel konto! Gör om ",IF(E32&gt;8400,"Fel konto! Gör om "))))</f>
        <v> </v>
      </c>
      <c r="G32" s="60"/>
      <c r="H32" s="63" t="str">
        <f>IF(G32=1940,"5 000",IF(G32=0," ",IF(G32&lt;1940,"Fel konto! Gör om ",IF(G32&gt;1940,"Fel konto! Gör om "))))</f>
        <v> </v>
      </c>
    </row>
    <row r="33" spans="2:8" ht="10.5" customHeight="1">
      <c r="B33" s="44"/>
      <c r="C33" s="48"/>
      <c r="D33" s="49"/>
      <c r="E33" s="61"/>
      <c r="F33" s="64"/>
      <c r="G33" s="61"/>
      <c r="H33" s="64"/>
    </row>
    <row r="34" spans="2:8" ht="10.5" customHeight="1" thickBot="1">
      <c r="B34" s="45"/>
      <c r="C34" s="50"/>
      <c r="D34" s="51"/>
      <c r="E34" s="62"/>
      <c r="F34" s="65"/>
      <c r="G34" s="62"/>
      <c r="H34" s="65"/>
    </row>
    <row r="35" spans="2:8" ht="10.5" customHeight="1">
      <c r="B35" s="43" t="s">
        <v>26</v>
      </c>
      <c r="C35" s="46" t="s">
        <v>40</v>
      </c>
      <c r="D35" s="47"/>
      <c r="E35" s="60"/>
      <c r="F35" s="63" t="str">
        <f>IF(E35=6100,"1 200",IF(E35=0," ",IF(E35&lt;6100,"Fel konto! Gör om ",IF(E35&gt;6100,"Fel konto! Gör om "))))</f>
        <v> </v>
      </c>
      <c r="G35" s="60"/>
      <c r="H35" s="63" t="str">
        <f>IF(G35=2440,"1 200",IF(G35=0," ",IF(G35&lt;2440,"Fel konto! Gör om ",IF(G35&gt;2440,"Fel konto! Gör om "))))</f>
        <v> </v>
      </c>
    </row>
    <row r="36" spans="2:8" ht="10.5" customHeight="1">
      <c r="B36" s="44"/>
      <c r="C36" s="48"/>
      <c r="D36" s="49"/>
      <c r="E36" s="61"/>
      <c r="F36" s="64"/>
      <c r="G36" s="61"/>
      <c r="H36" s="64"/>
    </row>
    <row r="37" spans="2:8" ht="10.5" customHeight="1" thickBot="1">
      <c r="B37" s="45"/>
      <c r="C37" s="50"/>
      <c r="D37" s="51"/>
      <c r="E37" s="62"/>
      <c r="F37" s="65"/>
      <c r="G37" s="62"/>
      <c r="H37" s="65"/>
    </row>
    <row r="38" spans="2:8" ht="10.5" customHeight="1">
      <c r="B38" s="43" t="s">
        <v>27</v>
      </c>
      <c r="C38" s="46" t="s">
        <v>41</v>
      </c>
      <c r="D38" s="47"/>
      <c r="E38" s="60"/>
      <c r="F38" s="63" t="str">
        <f>IF(E38=1920,"10 800",IF(E38=0," ",IF(E38&lt;1920,"Fel konto! Gör om  ",IF(E38&gt;1920,"Fel konto! Gör om  "))))</f>
        <v> </v>
      </c>
      <c r="G38" s="60"/>
      <c r="H38" s="63" t="str">
        <f>IF(G38=1510,"10 800",IF(G38=0," ",IF(G38&lt;1510,"Fel konto! Gör om ",IF(G38&gt;1510,"Fel konto! Gör om "))))</f>
        <v> </v>
      </c>
    </row>
    <row r="39" spans="2:8" ht="10.5" customHeight="1">
      <c r="B39" s="44"/>
      <c r="C39" s="48"/>
      <c r="D39" s="49"/>
      <c r="E39" s="61"/>
      <c r="F39" s="64"/>
      <c r="G39" s="61"/>
      <c r="H39" s="64"/>
    </row>
    <row r="40" spans="2:8" ht="10.5" customHeight="1" thickBot="1">
      <c r="B40" s="45"/>
      <c r="C40" s="50"/>
      <c r="D40" s="51"/>
      <c r="E40" s="62"/>
      <c r="F40" s="65"/>
      <c r="G40" s="62"/>
      <c r="H40" s="65"/>
    </row>
    <row r="41" spans="2:8" ht="10.5" customHeight="1">
      <c r="B41" s="43" t="s">
        <v>28</v>
      </c>
      <c r="C41" s="46" t="s">
        <v>51</v>
      </c>
      <c r="D41" s="47"/>
      <c r="E41" s="60"/>
      <c r="F41" s="63" t="str">
        <f>IF(E41=5010,"7 800",IF(E41=0," ",IF(E41&lt;5010,"Fel konto! Gör om ",IF(E41&gt;5010,"Fel konto! Gör om "))))</f>
        <v> </v>
      </c>
      <c r="G41" s="60"/>
      <c r="H41" s="63" t="str">
        <f>IF(G41=1940,"7 800",IF(G41=0," ",IF(G41&lt;1940,"Fel konto! Gör om ",IF(G41&gt;1940,"Fel konto! Gör om "))))</f>
        <v> </v>
      </c>
    </row>
    <row r="42" spans="2:8" ht="10.5" customHeight="1">
      <c r="B42" s="44"/>
      <c r="C42" s="48"/>
      <c r="D42" s="49"/>
      <c r="E42" s="61"/>
      <c r="F42" s="64"/>
      <c r="G42" s="61"/>
      <c r="H42" s="64"/>
    </row>
    <row r="43" spans="2:8" ht="10.5" customHeight="1" thickBot="1">
      <c r="B43" s="45"/>
      <c r="C43" s="50"/>
      <c r="D43" s="51"/>
      <c r="E43" s="62"/>
      <c r="F43" s="65"/>
      <c r="G43" s="62"/>
      <c r="H43" s="65"/>
    </row>
    <row r="44" spans="2:8" ht="10.5" customHeight="1">
      <c r="B44" s="43" t="s">
        <v>24</v>
      </c>
      <c r="C44" s="46" t="s">
        <v>42</v>
      </c>
      <c r="D44" s="47"/>
      <c r="E44" s="60"/>
      <c r="F44" s="63" t="str">
        <f>IF(E44=1510,"2 000",IF(E44=0," ",IF(E44&lt;1510,"Fel konto! Gör om ",IF(E44&gt;1510,"Fel konto! Gör om "))))</f>
        <v> </v>
      </c>
      <c r="G44" s="60"/>
      <c r="H44" s="63" t="str">
        <f>IF(G44=3010,"2 000",IF(G44=0," ",IF(G44&lt;3010,"Fel konto! Gör om ",IF(G44&gt;3010,"Fel konto! Gör om "))))</f>
        <v> </v>
      </c>
    </row>
    <row r="45" spans="2:8" ht="10.5" customHeight="1">
      <c r="B45" s="44"/>
      <c r="C45" s="48"/>
      <c r="D45" s="49"/>
      <c r="E45" s="61"/>
      <c r="F45" s="64"/>
      <c r="G45" s="61"/>
      <c r="H45" s="64"/>
    </row>
    <row r="46" spans="2:8" ht="10.5" customHeight="1" thickBot="1">
      <c r="B46" s="45"/>
      <c r="C46" s="50"/>
      <c r="D46" s="51"/>
      <c r="E46" s="62"/>
      <c r="F46" s="65"/>
      <c r="G46" s="62"/>
      <c r="H46" s="65"/>
    </row>
    <row r="47" spans="2:8" ht="10.5" customHeight="1">
      <c r="B47" s="43" t="s">
        <v>29</v>
      </c>
      <c r="C47" s="46" t="s">
        <v>43</v>
      </c>
      <c r="D47" s="47"/>
      <c r="E47" s="60"/>
      <c r="F47" s="63" t="str">
        <f>IF(E47=2350,"10 000",IF(E47=0," ",IF(E47&lt;2350,"Fel konto! Gör om ",IF(E47&gt;2350,"Fel konto! Gör om "))))</f>
        <v> </v>
      </c>
      <c r="G47" s="60"/>
      <c r="H47" s="63" t="str">
        <f>IF(G47=1940,"10 000",IF(G47=0," ",IF(G47&lt;1940,"Fel konto! Gör om ",IF(G47&gt;1940,"Fel konto! Gör om "))))</f>
        <v> </v>
      </c>
    </row>
    <row r="48" spans="2:8" ht="10.5" customHeight="1">
      <c r="B48" s="44"/>
      <c r="C48" s="48"/>
      <c r="D48" s="49"/>
      <c r="E48" s="61"/>
      <c r="F48" s="64"/>
      <c r="G48" s="61"/>
      <c r="H48" s="64"/>
    </row>
    <row r="49" spans="2:8" ht="10.5" customHeight="1" thickBot="1">
      <c r="B49" s="45"/>
      <c r="C49" s="50"/>
      <c r="D49" s="51"/>
      <c r="E49" s="62"/>
      <c r="F49" s="65"/>
      <c r="G49" s="62"/>
      <c r="H49" s="65"/>
    </row>
    <row r="50" spans="2:8" ht="10.5" customHeight="1">
      <c r="B50" s="43" t="s">
        <v>30</v>
      </c>
      <c r="C50" s="46" t="s">
        <v>44</v>
      </c>
      <c r="D50" s="47"/>
      <c r="E50" s="60"/>
      <c r="F50" s="63" t="str">
        <f>IF(E50=7010,"12 500",IF(E50=0," ",IF(E50&lt;7010,"Fel konto! Gör om ",IF(E50&gt;7010,"Fel konto! Gör om "))))</f>
        <v> </v>
      </c>
      <c r="G50" s="60"/>
      <c r="H50" s="63" t="str">
        <f>IF(G50=1920,"12 500",IF(G50=0," ",IF(G50&lt;1920,"Fel konto! Gör om ",IF(G50&gt;1920,"Fel konto! Gör om "))))</f>
        <v> </v>
      </c>
    </row>
    <row r="51" spans="2:8" ht="10.5" customHeight="1">
      <c r="B51" s="44"/>
      <c r="C51" s="48"/>
      <c r="D51" s="49"/>
      <c r="E51" s="61"/>
      <c r="F51" s="64"/>
      <c r="G51" s="61"/>
      <c r="H51" s="64"/>
    </row>
    <row r="52" spans="2:8" ht="10.5" customHeight="1" thickBot="1">
      <c r="B52" s="45"/>
      <c r="C52" s="50"/>
      <c r="D52" s="51"/>
      <c r="E52" s="62"/>
      <c r="F52" s="65"/>
      <c r="G52" s="62"/>
      <c r="H52" s="65"/>
    </row>
    <row r="53" spans="2:8" ht="10.5" customHeight="1">
      <c r="B53" s="43" t="s">
        <v>31</v>
      </c>
      <c r="C53" s="46" t="s">
        <v>52</v>
      </c>
      <c r="D53" s="47"/>
      <c r="E53" s="60"/>
      <c r="F53" s="63" t="str">
        <f>IF(E53=5900,"8 200",IF(E53=0," ",IF(E53&lt;5900,"Fel konto! Gör om ",IF(E53&gt;5900,"Fel konto! Gör om "))))</f>
        <v> </v>
      </c>
      <c r="G53" s="60"/>
      <c r="H53" s="63" t="str">
        <f>IF(G53=1940,"8 200",IF(G53=0," ",IF(G53&lt;1940,"Fel konto! Gör om ",IF(G53&gt;1940,"Fel konto! Gör om "))))</f>
        <v> </v>
      </c>
    </row>
    <row r="54" spans="2:8" ht="10.5" customHeight="1">
      <c r="B54" s="44"/>
      <c r="C54" s="48"/>
      <c r="D54" s="49"/>
      <c r="E54" s="61"/>
      <c r="F54" s="64"/>
      <c r="G54" s="61"/>
      <c r="H54" s="64"/>
    </row>
    <row r="55" spans="2:8" ht="10.5" customHeight="1" thickBot="1">
      <c r="B55" s="45"/>
      <c r="C55" s="50"/>
      <c r="D55" s="51"/>
      <c r="E55" s="62"/>
      <c r="F55" s="65"/>
      <c r="G55" s="62"/>
      <c r="H55" s="65"/>
    </row>
    <row r="56" spans="2:8" ht="10.5" customHeight="1">
      <c r="B56" s="43" t="s">
        <v>32</v>
      </c>
      <c r="C56" s="46" t="s">
        <v>45</v>
      </c>
      <c r="D56" s="47"/>
      <c r="E56" s="60"/>
      <c r="F56" s="63" t="str">
        <f>IF(E56=7510,"3 875",IF(E56=0," ",IF(E56&lt;7510,"Fel konto! Gör om ",IF(E56&gt;7510,"Fel konto! Gör om "))))</f>
        <v> </v>
      </c>
      <c r="G56" s="60"/>
      <c r="H56" s="63" t="str">
        <f>IF(G56=1920,"3 875",IF(G56=0," ",IF(G56&lt;1920,"Fel konto! Gör om ",IF(G56&gt;1920,"Fel konto! Gör om "))))</f>
        <v> </v>
      </c>
    </row>
    <row r="57" spans="2:8" ht="10.5" customHeight="1">
      <c r="B57" s="44"/>
      <c r="C57" s="48"/>
      <c r="D57" s="49"/>
      <c r="E57" s="61"/>
      <c r="F57" s="64"/>
      <c r="G57" s="61"/>
      <c r="H57" s="64"/>
    </row>
    <row r="58" spans="2:8" ht="10.5" customHeight="1" thickBot="1">
      <c r="B58" s="45"/>
      <c r="C58" s="50"/>
      <c r="D58" s="51"/>
      <c r="E58" s="62"/>
      <c r="F58" s="65"/>
      <c r="G58" s="62"/>
      <c r="H58" s="65"/>
    </row>
    <row r="59" spans="2:8" ht="10.5" customHeight="1">
      <c r="B59" s="43" t="s">
        <v>33</v>
      </c>
      <c r="C59" s="46" t="s">
        <v>53</v>
      </c>
      <c r="D59" s="47"/>
      <c r="E59" s="60"/>
      <c r="F59" s="63" t="str">
        <f>IF(E59=6200,"480",IF(E59=0," ",IF(E59&lt;6200,"Fel konto! Gör om ",IF(E59&gt;6200,"Fel konto! Gör om "))))</f>
        <v> </v>
      </c>
      <c r="G59" s="60"/>
      <c r="H59" s="63" t="str">
        <f>IF(G59=1910,"480",IF(G59=0," ",IF(G59&lt;1910,"Fel konto! Gör om ",IF(G59&gt;1910,"Fel konto! Gör om "))))</f>
        <v> </v>
      </c>
    </row>
    <row r="60" spans="2:8" ht="10.5" customHeight="1">
      <c r="B60" s="44"/>
      <c r="C60" s="48"/>
      <c r="D60" s="49"/>
      <c r="E60" s="61"/>
      <c r="F60" s="64"/>
      <c r="G60" s="61"/>
      <c r="H60" s="64"/>
    </row>
    <row r="61" spans="2:8" ht="10.5" customHeight="1" thickBot="1">
      <c r="B61" s="45"/>
      <c r="C61" s="50"/>
      <c r="D61" s="51"/>
      <c r="E61" s="62"/>
      <c r="F61" s="65"/>
      <c r="G61" s="62"/>
      <c r="H61" s="65"/>
    </row>
    <row r="62" spans="2:8" ht="10.5" customHeight="1">
      <c r="B62" s="43" t="s">
        <v>34</v>
      </c>
      <c r="C62" s="46" t="s">
        <v>46</v>
      </c>
      <c r="D62" s="47"/>
      <c r="E62" s="60"/>
      <c r="F62" s="63" t="str">
        <f>IF(E62=1510,"30 200",IF(E62=0," ",IF(E62&lt;1510,"Fel konto! Gör om ",IF(E62&gt;1510,"Fel konto! Gör om "))))</f>
        <v> </v>
      </c>
      <c r="G62" s="60"/>
      <c r="H62" s="63" t="str">
        <f>IF(G62=3010,"30 200",IF(G62=0," ",IF(G62&lt;3010,"Fel konto! Gör om ",IF(G62&gt;3010,"Fel konto! Gör om "))))</f>
        <v> </v>
      </c>
    </row>
    <row r="63" spans="2:8" ht="10.5" customHeight="1">
      <c r="B63" s="44"/>
      <c r="C63" s="48"/>
      <c r="D63" s="49"/>
      <c r="E63" s="61"/>
      <c r="F63" s="64"/>
      <c r="G63" s="61"/>
      <c r="H63" s="64"/>
    </row>
    <row r="64" spans="2:8" ht="10.5" customHeight="1" thickBot="1">
      <c r="B64" s="45"/>
      <c r="C64" s="50"/>
      <c r="D64" s="51"/>
      <c r="E64" s="62"/>
      <c r="F64" s="65"/>
      <c r="G64" s="62"/>
      <c r="H64" s="65"/>
    </row>
    <row r="65" spans="2:8" ht="10.5" customHeight="1">
      <c r="B65" s="43" t="s">
        <v>35</v>
      </c>
      <c r="C65" s="46" t="s">
        <v>47</v>
      </c>
      <c r="D65" s="47"/>
      <c r="E65" s="60"/>
      <c r="F65" s="63" t="str">
        <f>IF(E65=6200,"1 150",IF(E65=0," ",IF(E65&lt;6200,"Fel konto! Gör om ",IF(E65&gt;6200,"Fel konto! Gör om "))))</f>
        <v> </v>
      </c>
      <c r="G65" s="60"/>
      <c r="H65" s="63" t="str">
        <f>IF(G65=1920,"1 150",IF(G65=0," ",IF(G65&lt;1920,"Fel konto! Gör om ",IF(G65&gt;1920,"Fel konto! Gör om "))))</f>
        <v> </v>
      </c>
    </row>
    <row r="66" spans="2:8" ht="10.5" customHeight="1">
      <c r="B66" s="44"/>
      <c r="C66" s="48"/>
      <c r="D66" s="49"/>
      <c r="E66" s="61"/>
      <c r="F66" s="64"/>
      <c r="G66" s="61"/>
      <c r="H66" s="64"/>
    </row>
    <row r="67" spans="2:8" ht="10.5" customHeight="1" thickBot="1">
      <c r="B67" s="45"/>
      <c r="C67" s="50"/>
      <c r="D67" s="51"/>
      <c r="E67" s="62"/>
      <c r="F67" s="65"/>
      <c r="G67" s="62"/>
      <c r="H67" s="65"/>
    </row>
    <row r="68" spans="2:8" ht="10.5" customHeight="1">
      <c r="B68" s="43" t="s">
        <v>36</v>
      </c>
      <c r="C68" s="46" t="s">
        <v>48</v>
      </c>
      <c r="D68" s="47"/>
      <c r="E68" s="60"/>
      <c r="F68" s="63" t="str">
        <f>IF(E68=1910,"2 500",IF(E68=0," ",IF(E68&lt;1910,"Fel konto! Gör om ",IF(E68&gt;1910,"Fel konto! Gör om "))))</f>
        <v> </v>
      </c>
      <c r="G68" s="60"/>
      <c r="H68" s="63" t="str">
        <f>IF(G68=1940,"2 500",IF(G68=0," ",IF(G68&lt;1940,"Fel konto! Gör om ",IF(G68&gt;1940,"Fel konto! Gör om "))))</f>
        <v> </v>
      </c>
    </row>
    <row r="69" spans="2:8" ht="10.5" customHeight="1">
      <c r="B69" s="44"/>
      <c r="C69" s="48"/>
      <c r="D69" s="49"/>
      <c r="E69" s="61"/>
      <c r="F69" s="64"/>
      <c r="G69" s="61"/>
      <c r="H69" s="64"/>
    </row>
    <row r="70" spans="2:8" ht="10.5" customHeight="1" thickBot="1">
      <c r="B70" s="45"/>
      <c r="C70" s="50"/>
      <c r="D70" s="51"/>
      <c r="E70" s="62"/>
      <c r="F70" s="65"/>
      <c r="G70" s="62"/>
      <c r="H70" s="65"/>
    </row>
    <row r="71" spans="2:8" ht="10.5" customHeight="1">
      <c r="B71" s="43" t="s">
        <v>37</v>
      </c>
      <c r="C71" s="46" t="s">
        <v>49</v>
      </c>
      <c r="D71" s="47"/>
      <c r="E71" s="60"/>
      <c r="F71" s="63" t="str">
        <f>IF(E71=2440,"7 500",IF(E71=0," ",IF(E71&lt;2440,"Fel konto! Gör om ",IF(E71&gt;2440,"Fel konto! Gör om "))))</f>
        <v> </v>
      </c>
      <c r="G71" s="60"/>
      <c r="H71" s="63" t="str">
        <f>IF(G71=1940,"7 500",IF(G71=0," ",IF(G71&lt;1940,"Fel konto! Gör om ",IF(G71&gt;1940,"Fel konto! Gör om "))))</f>
        <v> </v>
      </c>
    </row>
    <row r="72" spans="2:8" ht="10.5" customHeight="1">
      <c r="B72" s="44"/>
      <c r="C72" s="48"/>
      <c r="D72" s="49"/>
      <c r="E72" s="61"/>
      <c r="F72" s="64"/>
      <c r="G72" s="61"/>
      <c r="H72" s="64"/>
    </row>
    <row r="73" spans="2:8" ht="10.5" customHeight="1" thickBot="1">
      <c r="B73" s="45"/>
      <c r="C73" s="50"/>
      <c r="D73" s="51"/>
      <c r="E73" s="62"/>
      <c r="F73" s="65"/>
      <c r="G73" s="62"/>
      <c r="H73" s="65"/>
    </row>
    <row r="74" spans="2:8" ht="10.5" customHeight="1">
      <c r="B74" s="43" t="s">
        <v>38</v>
      </c>
      <c r="C74" s="46" t="s">
        <v>50</v>
      </c>
      <c r="D74" s="47"/>
      <c r="E74" s="60"/>
      <c r="F74" s="63" t="str">
        <f>IF(E74=1220,"21 000",IF(E74=0," ",IF(E74&lt;1220,"Fel konto! Gör om ",IF(E74&gt;1220,"Fel konto! Gör om "))))</f>
        <v> </v>
      </c>
      <c r="G74" s="60"/>
      <c r="H74" s="63" t="str">
        <f>IF(G74=2440,"21 000",IF(G74=0," ",IF(G74&lt;2440,"Fel konto! Gör om ",IF(G74&gt;2440,"Fel konto! Gör om "))))</f>
        <v> </v>
      </c>
    </row>
    <row r="75" spans="2:8" ht="10.5" customHeight="1">
      <c r="B75" s="44"/>
      <c r="C75" s="48"/>
      <c r="D75" s="49"/>
      <c r="E75" s="61"/>
      <c r="F75" s="64"/>
      <c r="G75" s="61"/>
      <c r="H75" s="64"/>
    </row>
    <row r="76" spans="2:8" ht="10.5" customHeight="1" thickBot="1">
      <c r="B76" s="45"/>
      <c r="C76" s="50"/>
      <c r="D76" s="51"/>
      <c r="E76" s="62"/>
      <c r="F76" s="65"/>
      <c r="G76" s="62"/>
      <c r="H76" s="65"/>
    </row>
    <row r="77" ht="12.75">
      <c r="C77" t="s">
        <v>23</v>
      </c>
    </row>
    <row r="78" ht="12.75">
      <c r="C78" t="s">
        <v>54</v>
      </c>
    </row>
    <row r="79" ht="12.75">
      <c r="C79" t="s">
        <v>23</v>
      </c>
    </row>
  </sheetData>
  <sheetProtection password="CC4C" sheet="1" objects="1" scenarios="1"/>
  <protectedRanges>
    <protectedRange sqref="E32:E76" name="Omr?de1"/>
    <protectedRange sqref="G32:G76" name="Omr?de2"/>
  </protectedRanges>
  <mergeCells count="100">
    <mergeCell ref="C6:D6"/>
    <mergeCell ref="C4:D4"/>
    <mergeCell ref="C2:D2"/>
    <mergeCell ref="E4:F4"/>
    <mergeCell ref="B68:B70"/>
    <mergeCell ref="B71:B73"/>
    <mergeCell ref="B74:B76"/>
    <mergeCell ref="C53:D55"/>
    <mergeCell ref="C56:D58"/>
    <mergeCell ref="C59:D61"/>
    <mergeCell ref="C62:D64"/>
    <mergeCell ref="C65:D67"/>
    <mergeCell ref="C68:D70"/>
    <mergeCell ref="C71:D73"/>
    <mergeCell ref="B56:B58"/>
    <mergeCell ref="B59:B61"/>
    <mergeCell ref="B62:B64"/>
    <mergeCell ref="B65:B67"/>
    <mergeCell ref="C32:D34"/>
    <mergeCell ref="B32:B34"/>
    <mergeCell ref="C35:D37"/>
    <mergeCell ref="B35:B37"/>
    <mergeCell ref="C38:D40"/>
    <mergeCell ref="B38:B40"/>
    <mergeCell ref="C41:D43"/>
    <mergeCell ref="B41:B43"/>
    <mergeCell ref="E74:E76"/>
    <mergeCell ref="F74:F76"/>
    <mergeCell ref="G74:G76"/>
    <mergeCell ref="H74:H76"/>
    <mergeCell ref="E71:E73"/>
    <mergeCell ref="F71:F73"/>
    <mergeCell ref="G71:G73"/>
    <mergeCell ref="H71:H73"/>
    <mergeCell ref="E68:E70"/>
    <mergeCell ref="F68:F70"/>
    <mergeCell ref="G68:G70"/>
    <mergeCell ref="H68:H70"/>
    <mergeCell ref="E65:E67"/>
    <mergeCell ref="F65:F67"/>
    <mergeCell ref="G65:G67"/>
    <mergeCell ref="H65:H67"/>
    <mergeCell ref="E62:E64"/>
    <mergeCell ref="F62:F64"/>
    <mergeCell ref="G62:G64"/>
    <mergeCell ref="H62:H64"/>
    <mergeCell ref="E59:E61"/>
    <mergeCell ref="F59:F61"/>
    <mergeCell ref="G59:G61"/>
    <mergeCell ref="H59:H61"/>
    <mergeCell ref="E56:E58"/>
    <mergeCell ref="F56:F58"/>
    <mergeCell ref="G56:G58"/>
    <mergeCell ref="H56:H58"/>
    <mergeCell ref="E53:E55"/>
    <mergeCell ref="F53:F55"/>
    <mergeCell ref="G53:G55"/>
    <mergeCell ref="H53:H55"/>
    <mergeCell ref="E50:E52"/>
    <mergeCell ref="F50:F52"/>
    <mergeCell ref="G50:G52"/>
    <mergeCell ref="H50:H52"/>
    <mergeCell ref="E47:E49"/>
    <mergeCell ref="F47:F49"/>
    <mergeCell ref="G47:G49"/>
    <mergeCell ref="H47:H49"/>
    <mergeCell ref="E44:E46"/>
    <mergeCell ref="F44:F46"/>
    <mergeCell ref="G44:G46"/>
    <mergeCell ref="H44:H46"/>
    <mergeCell ref="E41:E43"/>
    <mergeCell ref="F41:F43"/>
    <mergeCell ref="G41:G43"/>
    <mergeCell ref="H41:H43"/>
    <mergeCell ref="E38:E40"/>
    <mergeCell ref="F38:F40"/>
    <mergeCell ref="G38:G40"/>
    <mergeCell ref="H38:H40"/>
    <mergeCell ref="E35:E37"/>
    <mergeCell ref="F35:F37"/>
    <mergeCell ref="G35:G37"/>
    <mergeCell ref="H35:H37"/>
    <mergeCell ref="G30:G31"/>
    <mergeCell ref="H30:H31"/>
    <mergeCell ref="E32:E34"/>
    <mergeCell ref="F32:F34"/>
    <mergeCell ref="G32:G34"/>
    <mergeCell ref="H32:H34"/>
    <mergeCell ref="B30:B31"/>
    <mergeCell ref="C30:D31"/>
    <mergeCell ref="E30:E31"/>
    <mergeCell ref="F30:F31"/>
    <mergeCell ref="C44:D46"/>
    <mergeCell ref="C47:D49"/>
    <mergeCell ref="C50:D52"/>
    <mergeCell ref="C74:D76"/>
    <mergeCell ref="B44:B46"/>
    <mergeCell ref="B47:B49"/>
    <mergeCell ref="B50:B52"/>
    <mergeCell ref="B53:B55"/>
  </mergeCells>
  <printOptions gridLines="1"/>
  <pageMargins left="0.5905511811023623" right="0.3937007874015748" top="0.7874015748031497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9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4" width="17.7109375" style="0" customWidth="1"/>
    <col min="5" max="5" width="16.7109375" style="0" customWidth="1"/>
    <col min="6" max="6" width="18.7109375" style="0" customWidth="1"/>
    <col min="7" max="7" width="16.7109375" style="0" customWidth="1"/>
    <col min="8" max="8" width="18.7109375" style="0" customWidth="1"/>
    <col min="9" max="9" width="3.7109375" style="0" customWidth="1"/>
  </cols>
  <sheetData>
    <row r="2" spans="1:6" ht="15.75" customHeight="1">
      <c r="A2" t="s">
        <v>23</v>
      </c>
      <c r="C2" s="67" t="s">
        <v>3</v>
      </c>
      <c r="D2" s="67"/>
      <c r="E2" s="2"/>
      <c r="F2" s="2"/>
    </row>
    <row r="3" spans="3:6" ht="12.75" customHeight="1">
      <c r="C3" s="1"/>
      <c r="D3" s="1"/>
      <c r="E3" s="1"/>
      <c r="F3" s="1"/>
    </row>
    <row r="4" spans="3:6" ht="15" customHeight="1">
      <c r="C4" s="66" t="s">
        <v>63</v>
      </c>
      <c r="D4" s="66"/>
      <c r="E4" s="66" t="s">
        <v>65</v>
      </c>
      <c r="F4" s="66"/>
    </row>
    <row r="5" spans="3:6" ht="12.75" customHeight="1">
      <c r="C5" s="1"/>
      <c r="D5" s="1"/>
      <c r="E5" s="1"/>
      <c r="F5" s="1"/>
    </row>
    <row r="6" spans="3:6" ht="15" customHeight="1">
      <c r="C6" s="66" t="s">
        <v>62</v>
      </c>
      <c r="D6" s="66"/>
      <c r="E6" s="1"/>
      <c r="F6" s="1"/>
    </row>
    <row r="7" spans="3:6" ht="12.75" customHeight="1">
      <c r="C7" s="1"/>
      <c r="D7" s="1"/>
      <c r="E7" s="1"/>
      <c r="F7" s="1"/>
    </row>
    <row r="8" spans="3:6" ht="12.75" customHeight="1" thickBot="1">
      <c r="C8" s="1"/>
      <c r="D8" s="1"/>
      <c r="E8" s="1"/>
      <c r="F8" s="1"/>
    </row>
    <row r="9" spans="3:6" ht="12.75" customHeight="1">
      <c r="C9" s="19"/>
      <c r="D9" s="5"/>
      <c r="E9" s="24"/>
      <c r="F9" s="6"/>
    </row>
    <row r="10" spans="3:6" ht="12.75" customHeight="1">
      <c r="C10" s="20" t="s">
        <v>4</v>
      </c>
      <c r="D10" s="8" t="s">
        <v>7</v>
      </c>
      <c r="E10" s="25" t="s">
        <v>6</v>
      </c>
      <c r="F10" s="10" t="s">
        <v>5</v>
      </c>
    </row>
    <row r="11" spans="3:6" ht="12.75" customHeight="1">
      <c r="C11" s="21"/>
      <c r="D11" s="11"/>
      <c r="E11" s="26"/>
      <c r="F11" s="12"/>
    </row>
    <row r="12" spans="3:6" ht="12.75" customHeight="1">
      <c r="C12" s="22" t="s">
        <v>58</v>
      </c>
      <c r="D12" s="14" t="s">
        <v>12</v>
      </c>
      <c r="E12" s="27" t="s">
        <v>15</v>
      </c>
      <c r="F12" s="15" t="s">
        <v>16</v>
      </c>
    </row>
    <row r="13" spans="3:6" ht="12.75" customHeight="1">
      <c r="C13" s="22" t="s">
        <v>8</v>
      </c>
      <c r="D13" s="14" t="s">
        <v>13</v>
      </c>
      <c r="E13" s="27"/>
      <c r="F13" s="15" t="s">
        <v>57</v>
      </c>
    </row>
    <row r="14" spans="3:6" ht="12.75" customHeight="1">
      <c r="C14" s="22" t="s">
        <v>9</v>
      </c>
      <c r="D14" s="14" t="s">
        <v>14</v>
      </c>
      <c r="E14" s="27"/>
      <c r="F14" s="15" t="s">
        <v>17</v>
      </c>
    </row>
    <row r="15" spans="3:6" ht="12.75" customHeight="1">
      <c r="C15" s="22" t="s">
        <v>10</v>
      </c>
      <c r="D15" s="14"/>
      <c r="E15" s="27"/>
      <c r="F15" s="15" t="s">
        <v>18</v>
      </c>
    </row>
    <row r="16" spans="3:6" ht="12.75" customHeight="1">
      <c r="C16" s="22" t="s">
        <v>11</v>
      </c>
      <c r="D16" s="14"/>
      <c r="E16" s="27"/>
      <c r="F16" s="15" t="s">
        <v>19</v>
      </c>
    </row>
    <row r="17" spans="3:6" ht="12.75" customHeight="1">
      <c r="C17" s="22"/>
      <c r="D17" s="14"/>
      <c r="E17" s="27"/>
      <c r="F17" s="15" t="s">
        <v>20</v>
      </c>
    </row>
    <row r="18" spans="3:6" ht="12.75" customHeight="1">
      <c r="C18" s="22"/>
      <c r="D18" s="14"/>
      <c r="E18" s="27"/>
      <c r="F18" s="15" t="s">
        <v>21</v>
      </c>
    </row>
    <row r="19" spans="3:9" ht="12.75" customHeight="1">
      <c r="C19" s="22"/>
      <c r="D19" s="14"/>
      <c r="E19" s="27"/>
      <c r="F19" s="15" t="s">
        <v>22</v>
      </c>
      <c r="I19" t="s">
        <v>23</v>
      </c>
    </row>
    <row r="20" spans="3:6" ht="12.75" customHeight="1" thickBot="1">
      <c r="C20" s="23"/>
      <c r="D20" s="17"/>
      <c r="E20" s="28"/>
      <c r="F20" s="18"/>
    </row>
    <row r="21" spans="3:6" ht="12.75" customHeight="1">
      <c r="C21" s="3"/>
      <c r="D21" s="3"/>
      <c r="E21" s="3"/>
      <c r="F21" s="3"/>
    </row>
    <row r="22" spans="3:6" ht="12.75" customHeight="1">
      <c r="C22" s="3"/>
      <c r="D22" s="3"/>
      <c r="E22" s="3"/>
      <c r="F22" s="3"/>
    </row>
    <row r="23" spans="3:6" s="39" customFormat="1" ht="15" customHeight="1" thickBot="1">
      <c r="C23" s="3"/>
      <c r="D23" s="3"/>
      <c r="E23" s="3"/>
      <c r="F23" s="3"/>
    </row>
    <row r="24" spans="3:7" s="39" customFormat="1" ht="15" customHeight="1" thickBot="1">
      <c r="C24" s="38" t="s">
        <v>59</v>
      </c>
      <c r="D24" s="3"/>
      <c r="E24" s="3"/>
      <c r="F24" s="42" t="s">
        <v>61</v>
      </c>
      <c r="G24" s="1" t="s">
        <v>60</v>
      </c>
    </row>
    <row r="25" spans="3:6" s="39" customFormat="1" ht="15" customHeight="1">
      <c r="C25" s="38" t="s">
        <v>55</v>
      </c>
      <c r="D25" s="3"/>
      <c r="E25" s="3"/>
      <c r="F25" s="3"/>
    </row>
    <row r="26" spans="3:6" s="39" customFormat="1" ht="15" customHeight="1">
      <c r="C26" s="1" t="s">
        <v>56</v>
      </c>
      <c r="D26" s="3"/>
      <c r="E26" s="3"/>
      <c r="F26" s="3"/>
    </row>
    <row r="27" spans="3:6" s="39" customFormat="1" ht="15" customHeight="1">
      <c r="C27" s="40"/>
      <c r="D27" s="3"/>
      <c r="E27" s="3"/>
      <c r="F27" s="3"/>
    </row>
    <row r="28" spans="4:6" s="39" customFormat="1" ht="15" customHeight="1">
      <c r="D28" s="3"/>
      <c r="E28" s="3"/>
      <c r="F28" s="3"/>
    </row>
    <row r="29" spans="3:6" ht="12.75" customHeight="1" thickBot="1">
      <c r="C29" s="1"/>
      <c r="D29" s="1"/>
      <c r="E29" s="1"/>
      <c r="F29" s="1"/>
    </row>
    <row r="30" spans="2:8" ht="12.75" customHeight="1">
      <c r="B30" s="52"/>
      <c r="C30" s="54"/>
      <c r="D30" s="55"/>
      <c r="E30" s="58" t="s">
        <v>0</v>
      </c>
      <c r="F30" s="58" t="s">
        <v>1</v>
      </c>
      <c r="G30" s="58" t="s">
        <v>0</v>
      </c>
      <c r="H30" s="58" t="s">
        <v>2</v>
      </c>
    </row>
    <row r="31" spans="2:8" ht="12.75" customHeight="1" thickBot="1">
      <c r="B31" s="53"/>
      <c r="C31" s="56"/>
      <c r="D31" s="57"/>
      <c r="E31" s="59"/>
      <c r="F31" s="59"/>
      <c r="G31" s="59"/>
      <c r="H31" s="59"/>
    </row>
    <row r="32" spans="2:8" ht="10.5" customHeight="1">
      <c r="B32" s="43" t="s">
        <v>25</v>
      </c>
      <c r="C32" s="46" t="s">
        <v>39</v>
      </c>
      <c r="D32" s="47"/>
      <c r="E32" s="60">
        <v>8400</v>
      </c>
      <c r="F32" s="63" t="str">
        <f>IF(E32=8400,"5 000",IF(E32=0," ",IF(E32&lt;8400,"Fel konto! Gör om ",IF(E32&gt;8400,"Fel konto! Gör om "))))</f>
        <v>5 000</v>
      </c>
      <c r="G32" s="60">
        <v>1940</v>
      </c>
      <c r="H32" s="63" t="str">
        <f>IF(G32=1940,"5 000",IF(G32=0," ",IF(G32&lt;1940,"Fel konto! Gör om ",IF(G32&gt;1940,"Fel konto! Gör om "))))</f>
        <v>5 000</v>
      </c>
    </row>
    <row r="33" spans="2:8" ht="10.5" customHeight="1">
      <c r="B33" s="44"/>
      <c r="C33" s="48"/>
      <c r="D33" s="49"/>
      <c r="E33" s="61"/>
      <c r="F33" s="64"/>
      <c r="G33" s="61"/>
      <c r="H33" s="64"/>
    </row>
    <row r="34" spans="2:8" ht="10.5" customHeight="1" thickBot="1">
      <c r="B34" s="45"/>
      <c r="C34" s="50"/>
      <c r="D34" s="51"/>
      <c r="E34" s="62"/>
      <c r="F34" s="65"/>
      <c r="G34" s="62"/>
      <c r="H34" s="65"/>
    </row>
    <row r="35" spans="2:8" ht="10.5" customHeight="1">
      <c r="B35" s="43" t="s">
        <v>26</v>
      </c>
      <c r="C35" s="46" t="s">
        <v>40</v>
      </c>
      <c r="D35" s="47"/>
      <c r="E35" s="60">
        <v>6100</v>
      </c>
      <c r="F35" s="63" t="str">
        <f>IF(E35=6100,"1 200",IF(E35=0," ",IF(E35&lt;6100,"Fel konto! Gör om ",IF(E35&gt;6100,"Fel konto! Gör om "))))</f>
        <v>1 200</v>
      </c>
      <c r="G35" s="60">
        <v>2440</v>
      </c>
      <c r="H35" s="63" t="str">
        <f>IF(G35=2440,"1 200",IF(G35=0," ",IF(G35&lt;2440,"Fel konto! Gör om ",IF(G35&gt;2440,"Fel konto! Gör om "))))</f>
        <v>1 200</v>
      </c>
    </row>
    <row r="36" spans="2:8" ht="10.5" customHeight="1">
      <c r="B36" s="44"/>
      <c r="C36" s="48"/>
      <c r="D36" s="49"/>
      <c r="E36" s="61"/>
      <c r="F36" s="64"/>
      <c r="G36" s="61"/>
      <c r="H36" s="64"/>
    </row>
    <row r="37" spans="2:8" ht="10.5" customHeight="1" thickBot="1">
      <c r="B37" s="45"/>
      <c r="C37" s="50"/>
      <c r="D37" s="51"/>
      <c r="E37" s="62"/>
      <c r="F37" s="65"/>
      <c r="G37" s="62"/>
      <c r="H37" s="65"/>
    </row>
    <row r="38" spans="2:8" ht="10.5" customHeight="1">
      <c r="B38" s="43" t="s">
        <v>27</v>
      </c>
      <c r="C38" s="46" t="s">
        <v>41</v>
      </c>
      <c r="D38" s="47"/>
      <c r="E38" s="60">
        <v>1920</v>
      </c>
      <c r="F38" s="63" t="str">
        <f>IF(E38=1920,"10 800",IF(E38=0," ",IF(E38&lt;1920,"Fel konto! Gör om  ",IF(E38&gt;1920,"Fel konto! Gör om  "))))</f>
        <v>10 800</v>
      </c>
      <c r="G38" s="60">
        <v>1510</v>
      </c>
      <c r="H38" s="63" t="str">
        <f>IF(G38=1510,"10 800",IF(G38=0," ",IF(G38&lt;1510,"Fel konto! Gör om ",IF(G38&gt;1510,"Fel konto! Gör om "))))</f>
        <v>10 800</v>
      </c>
    </row>
    <row r="39" spans="2:8" ht="10.5" customHeight="1">
      <c r="B39" s="44"/>
      <c r="C39" s="48"/>
      <c r="D39" s="49"/>
      <c r="E39" s="61"/>
      <c r="F39" s="64"/>
      <c r="G39" s="61"/>
      <c r="H39" s="64"/>
    </row>
    <row r="40" spans="2:8" ht="10.5" customHeight="1" thickBot="1">
      <c r="B40" s="45"/>
      <c r="C40" s="50"/>
      <c r="D40" s="51"/>
      <c r="E40" s="62"/>
      <c r="F40" s="65"/>
      <c r="G40" s="62"/>
      <c r="H40" s="65"/>
    </row>
    <row r="41" spans="2:8" ht="10.5" customHeight="1">
      <c r="B41" s="43" t="s">
        <v>28</v>
      </c>
      <c r="C41" s="46" t="s">
        <v>51</v>
      </c>
      <c r="D41" s="47"/>
      <c r="E41" s="60">
        <v>5010</v>
      </c>
      <c r="F41" s="63" t="str">
        <f>IF(E41=5010,"7 800",IF(E41=0," ",IF(E41&lt;5010,"Fel konto! Gör om ",IF(E41&gt;5010,"Fel konto! Gör om "))))</f>
        <v>7 800</v>
      </c>
      <c r="G41" s="60">
        <v>1940</v>
      </c>
      <c r="H41" s="63" t="str">
        <f>IF(G41=1940,"7 800",IF(G41=0," ",IF(G41&lt;1940,"Fel konto! Gör om ",IF(G41&gt;1940,"Fel konto! Gör om "))))</f>
        <v>7 800</v>
      </c>
    </row>
    <row r="42" spans="2:8" ht="10.5" customHeight="1">
      <c r="B42" s="44"/>
      <c r="C42" s="48"/>
      <c r="D42" s="49"/>
      <c r="E42" s="61"/>
      <c r="F42" s="64"/>
      <c r="G42" s="61"/>
      <c r="H42" s="64"/>
    </row>
    <row r="43" spans="2:8" ht="10.5" customHeight="1" thickBot="1">
      <c r="B43" s="45"/>
      <c r="C43" s="50"/>
      <c r="D43" s="51"/>
      <c r="E43" s="62"/>
      <c r="F43" s="65"/>
      <c r="G43" s="62"/>
      <c r="H43" s="65"/>
    </row>
    <row r="44" spans="2:8" ht="10.5" customHeight="1">
      <c r="B44" s="43" t="s">
        <v>24</v>
      </c>
      <c r="C44" s="46" t="s">
        <v>42</v>
      </c>
      <c r="D44" s="47"/>
      <c r="E44" s="60">
        <v>1510</v>
      </c>
      <c r="F44" s="63" t="str">
        <f>IF(E44=1510,"2 000",IF(E44=0," ",IF(E44&lt;1510,"Fel konto! Gör om ",IF(E44&gt;1510,"Fel konto! Gör om "))))</f>
        <v>2 000</v>
      </c>
      <c r="G44" s="60">
        <v>3010</v>
      </c>
      <c r="H44" s="63" t="str">
        <f>IF(G44=3010,"2 000",IF(G44=0," ",IF(G44&lt;3010,"Fel konto! Gör om ",IF(G44&gt;3010,"Fel konto! Gör om "))))</f>
        <v>2 000</v>
      </c>
    </row>
    <row r="45" spans="2:8" ht="10.5" customHeight="1">
      <c r="B45" s="44"/>
      <c r="C45" s="48"/>
      <c r="D45" s="49"/>
      <c r="E45" s="61"/>
      <c r="F45" s="64"/>
      <c r="G45" s="61"/>
      <c r="H45" s="64"/>
    </row>
    <row r="46" spans="2:8" ht="10.5" customHeight="1" thickBot="1">
      <c r="B46" s="45"/>
      <c r="C46" s="50"/>
      <c r="D46" s="51"/>
      <c r="E46" s="62"/>
      <c r="F46" s="65"/>
      <c r="G46" s="62"/>
      <c r="H46" s="65"/>
    </row>
    <row r="47" spans="2:8" ht="10.5" customHeight="1">
      <c r="B47" s="43" t="s">
        <v>29</v>
      </c>
      <c r="C47" s="46" t="s">
        <v>43</v>
      </c>
      <c r="D47" s="47"/>
      <c r="E47" s="60">
        <v>2350</v>
      </c>
      <c r="F47" s="63" t="str">
        <f>IF(E47=2350,"10 000",IF(E47=0," ",IF(E47&lt;2350,"Fel konto! Gör om ",IF(E47&gt;2350,"Fel konto! Gör om "))))</f>
        <v>10 000</v>
      </c>
      <c r="G47" s="60">
        <v>1940</v>
      </c>
      <c r="H47" s="63" t="str">
        <f>IF(G47=1940,"10 000",IF(G47=0," ",IF(G47&lt;1940,"Fel konto! Gör om ",IF(G47&gt;1940,"Fel konto! Gör om "))))</f>
        <v>10 000</v>
      </c>
    </row>
    <row r="48" spans="2:8" ht="10.5" customHeight="1">
      <c r="B48" s="44"/>
      <c r="C48" s="48"/>
      <c r="D48" s="49"/>
      <c r="E48" s="61"/>
      <c r="F48" s="64"/>
      <c r="G48" s="61"/>
      <c r="H48" s="64"/>
    </row>
    <row r="49" spans="2:8" ht="10.5" customHeight="1" thickBot="1">
      <c r="B49" s="45"/>
      <c r="C49" s="50"/>
      <c r="D49" s="51"/>
      <c r="E49" s="62"/>
      <c r="F49" s="65"/>
      <c r="G49" s="62"/>
      <c r="H49" s="65"/>
    </row>
    <row r="50" spans="2:8" ht="10.5" customHeight="1">
      <c r="B50" s="43" t="s">
        <v>30</v>
      </c>
      <c r="C50" s="46" t="s">
        <v>44</v>
      </c>
      <c r="D50" s="47"/>
      <c r="E50" s="60">
        <v>7010</v>
      </c>
      <c r="F50" s="63" t="str">
        <f>IF(E50=7010,"12 500",IF(E50=0," ",IF(E50&lt;7010,"Fel konto! Gör om ",IF(E50&gt;7010,"Fel konto! Gör om "))))</f>
        <v>12 500</v>
      </c>
      <c r="G50" s="60">
        <v>1920</v>
      </c>
      <c r="H50" s="63" t="str">
        <f>IF(G50=1920,"12 500",IF(G50=0," ",IF(G50&lt;1920,"Fel konto! Gör om ",IF(G50&gt;1920,"Fel konto! Gör om "))))</f>
        <v>12 500</v>
      </c>
    </row>
    <row r="51" spans="2:8" ht="10.5" customHeight="1">
      <c r="B51" s="44"/>
      <c r="C51" s="48"/>
      <c r="D51" s="49"/>
      <c r="E51" s="61"/>
      <c r="F51" s="64"/>
      <c r="G51" s="61"/>
      <c r="H51" s="64"/>
    </row>
    <row r="52" spans="2:8" ht="10.5" customHeight="1" thickBot="1">
      <c r="B52" s="45"/>
      <c r="C52" s="50"/>
      <c r="D52" s="51"/>
      <c r="E52" s="62"/>
      <c r="F52" s="65"/>
      <c r="G52" s="62"/>
      <c r="H52" s="65"/>
    </row>
    <row r="53" spans="2:8" ht="10.5" customHeight="1">
      <c r="B53" s="43" t="s">
        <v>31</v>
      </c>
      <c r="C53" s="46" t="s">
        <v>52</v>
      </c>
      <c r="D53" s="47"/>
      <c r="E53" s="60">
        <v>5900</v>
      </c>
      <c r="F53" s="63" t="str">
        <f>IF(E53=5900,"8 200",IF(E53=0," ",IF(E53&lt;5900,"Fel konto! Gör om ",IF(E53&gt;5900,"Fel konto! Gör om "))))</f>
        <v>8 200</v>
      </c>
      <c r="G53" s="60">
        <v>1940</v>
      </c>
      <c r="H53" s="63" t="str">
        <f>IF(G53=1940,"8 200",IF(G53=0," ",IF(G53&lt;1940,"Fel konto! Gör om ",IF(G53&gt;1940,"Fel konto! Gör om "))))</f>
        <v>8 200</v>
      </c>
    </row>
    <row r="54" spans="2:8" ht="10.5" customHeight="1">
      <c r="B54" s="44"/>
      <c r="C54" s="48"/>
      <c r="D54" s="49"/>
      <c r="E54" s="61"/>
      <c r="F54" s="64"/>
      <c r="G54" s="61"/>
      <c r="H54" s="64"/>
    </row>
    <row r="55" spans="2:8" ht="10.5" customHeight="1" thickBot="1">
      <c r="B55" s="45"/>
      <c r="C55" s="50"/>
      <c r="D55" s="51"/>
      <c r="E55" s="62"/>
      <c r="F55" s="65"/>
      <c r="G55" s="62"/>
      <c r="H55" s="65"/>
    </row>
    <row r="56" spans="2:8" ht="10.5" customHeight="1">
      <c r="B56" s="43" t="s">
        <v>32</v>
      </c>
      <c r="C56" s="46" t="s">
        <v>45</v>
      </c>
      <c r="D56" s="47"/>
      <c r="E56" s="60">
        <v>7510</v>
      </c>
      <c r="F56" s="63" t="str">
        <f>IF(E56=7510,"3 875",IF(E56=0," ",IF(E56&lt;7510,"Fel konto! Gör om ",IF(E56&gt;7510,"Fel konto! Gör om "))))</f>
        <v>3 875</v>
      </c>
      <c r="G56" s="60">
        <v>1920</v>
      </c>
      <c r="H56" s="63" t="str">
        <f>IF(G56=1920,"3 875",IF(G56=0," ",IF(G56&lt;1920,"Fel konto! Gör om ",IF(G56&gt;1920,"Fel konto! Gör om "))))</f>
        <v>3 875</v>
      </c>
    </row>
    <row r="57" spans="2:8" ht="10.5" customHeight="1">
      <c r="B57" s="44"/>
      <c r="C57" s="48"/>
      <c r="D57" s="49"/>
      <c r="E57" s="61"/>
      <c r="F57" s="64"/>
      <c r="G57" s="61"/>
      <c r="H57" s="64"/>
    </row>
    <row r="58" spans="2:8" ht="10.5" customHeight="1" thickBot="1">
      <c r="B58" s="45"/>
      <c r="C58" s="50"/>
      <c r="D58" s="51"/>
      <c r="E58" s="62"/>
      <c r="F58" s="65"/>
      <c r="G58" s="62"/>
      <c r="H58" s="65"/>
    </row>
    <row r="59" spans="2:8" ht="10.5" customHeight="1">
      <c r="B59" s="43" t="s">
        <v>33</v>
      </c>
      <c r="C59" s="46" t="s">
        <v>53</v>
      </c>
      <c r="D59" s="47"/>
      <c r="E59" s="60">
        <v>6200</v>
      </c>
      <c r="F59" s="63" t="str">
        <f>IF(E59=6200,"480",IF(E59=0," ",IF(E59&lt;6200,"Fel konto! Gör om ",IF(E59&gt;6200,"Fel konto! Gör om "))))</f>
        <v>480</v>
      </c>
      <c r="G59" s="60">
        <v>1910</v>
      </c>
      <c r="H59" s="63" t="str">
        <f>IF(G59=1910,"480",IF(G59=0," ",IF(G59&lt;1910,"Fel konto! Gör om ",IF(G59&gt;1910,"Fel konto! Gör om "))))</f>
        <v>480</v>
      </c>
    </row>
    <row r="60" spans="2:8" ht="10.5" customHeight="1">
      <c r="B60" s="44"/>
      <c r="C60" s="48"/>
      <c r="D60" s="49"/>
      <c r="E60" s="61"/>
      <c r="F60" s="64"/>
      <c r="G60" s="61"/>
      <c r="H60" s="64"/>
    </row>
    <row r="61" spans="2:8" ht="10.5" customHeight="1" thickBot="1">
      <c r="B61" s="45"/>
      <c r="C61" s="50"/>
      <c r="D61" s="51"/>
      <c r="E61" s="62"/>
      <c r="F61" s="65"/>
      <c r="G61" s="62"/>
      <c r="H61" s="65"/>
    </row>
    <row r="62" spans="2:8" ht="10.5" customHeight="1">
      <c r="B62" s="43" t="s">
        <v>34</v>
      </c>
      <c r="C62" s="46" t="s">
        <v>46</v>
      </c>
      <c r="D62" s="47"/>
      <c r="E62" s="60">
        <v>1510</v>
      </c>
      <c r="F62" s="63" t="str">
        <f>IF(E62=1510,"30 200",IF(E62=0," ",IF(E62&lt;1510,"Fel konto! Gör om ",IF(E62&gt;1510,"Fel konto! Gör om "))))</f>
        <v>30 200</v>
      </c>
      <c r="G62" s="60">
        <v>3010</v>
      </c>
      <c r="H62" s="63" t="str">
        <f>IF(G62=3010,"30 200",IF(G62=0," ",IF(G62&lt;3010,"Fel konto! Gör om ",IF(G62&gt;3010,"Fel konto! Gör om "))))</f>
        <v>30 200</v>
      </c>
    </row>
    <row r="63" spans="2:8" ht="10.5" customHeight="1">
      <c r="B63" s="44"/>
      <c r="C63" s="48"/>
      <c r="D63" s="49"/>
      <c r="E63" s="61"/>
      <c r="F63" s="64"/>
      <c r="G63" s="61"/>
      <c r="H63" s="64"/>
    </row>
    <row r="64" spans="2:8" ht="10.5" customHeight="1" thickBot="1">
      <c r="B64" s="45"/>
      <c r="C64" s="50"/>
      <c r="D64" s="51"/>
      <c r="E64" s="62"/>
      <c r="F64" s="65"/>
      <c r="G64" s="62"/>
      <c r="H64" s="65"/>
    </row>
    <row r="65" spans="2:8" ht="10.5" customHeight="1">
      <c r="B65" s="43" t="s">
        <v>35</v>
      </c>
      <c r="C65" s="46" t="s">
        <v>47</v>
      </c>
      <c r="D65" s="47"/>
      <c r="E65" s="60">
        <v>6200</v>
      </c>
      <c r="F65" s="63" t="str">
        <f>IF(E65=6200,"1 150",IF(E65=0," ",IF(E65&lt;6200,"Fel konto! Gör om ",IF(E65&gt;6200,"Fel konto! Gör om "))))</f>
        <v>1 150</v>
      </c>
      <c r="G65" s="60">
        <v>1920</v>
      </c>
      <c r="H65" s="63" t="str">
        <f>IF(G65=1920,"1 150",IF(G65=0," ",IF(G65&lt;1920,"Fel konto! Gör om ",IF(G65&gt;1920,"Fel konto! Gör om "))))</f>
        <v>1 150</v>
      </c>
    </row>
    <row r="66" spans="2:8" ht="10.5" customHeight="1">
      <c r="B66" s="44"/>
      <c r="C66" s="48"/>
      <c r="D66" s="49"/>
      <c r="E66" s="61"/>
      <c r="F66" s="64"/>
      <c r="G66" s="61"/>
      <c r="H66" s="64"/>
    </row>
    <row r="67" spans="2:8" ht="10.5" customHeight="1" thickBot="1">
      <c r="B67" s="45"/>
      <c r="C67" s="50"/>
      <c r="D67" s="51"/>
      <c r="E67" s="62"/>
      <c r="F67" s="65"/>
      <c r="G67" s="62"/>
      <c r="H67" s="65"/>
    </row>
    <row r="68" spans="2:8" ht="10.5" customHeight="1">
      <c r="B68" s="43" t="s">
        <v>36</v>
      </c>
      <c r="C68" s="46" t="s">
        <v>48</v>
      </c>
      <c r="D68" s="47"/>
      <c r="E68" s="60">
        <v>1910</v>
      </c>
      <c r="F68" s="63" t="str">
        <f>IF(E68=1910,"2 500",IF(E68=0," ",IF(E68&lt;1910,"Fel konto! Gör om ",IF(E68&gt;1910,"Fel konto! Gör om "))))</f>
        <v>2 500</v>
      </c>
      <c r="G68" s="60">
        <v>1940</v>
      </c>
      <c r="H68" s="63" t="str">
        <f>IF(G68=1940,"2 500",IF(G68=0," ",IF(G68&lt;1940,"Fel konto! Gör om ",IF(G68&gt;1940,"Fel konto! Gör om "))))</f>
        <v>2 500</v>
      </c>
    </row>
    <row r="69" spans="2:8" ht="10.5" customHeight="1">
      <c r="B69" s="44"/>
      <c r="C69" s="48"/>
      <c r="D69" s="49"/>
      <c r="E69" s="61"/>
      <c r="F69" s="64"/>
      <c r="G69" s="61"/>
      <c r="H69" s="64"/>
    </row>
    <row r="70" spans="2:8" ht="10.5" customHeight="1" thickBot="1">
      <c r="B70" s="45"/>
      <c r="C70" s="50"/>
      <c r="D70" s="51"/>
      <c r="E70" s="62"/>
      <c r="F70" s="65"/>
      <c r="G70" s="62"/>
      <c r="H70" s="65"/>
    </row>
    <row r="71" spans="2:8" ht="10.5" customHeight="1">
      <c r="B71" s="43" t="s">
        <v>37</v>
      </c>
      <c r="C71" s="46" t="s">
        <v>49</v>
      </c>
      <c r="D71" s="47"/>
      <c r="E71" s="60">
        <v>2440</v>
      </c>
      <c r="F71" s="63" t="str">
        <f>IF(E71=2440,"7 500",IF(E71=0," ",IF(E71&lt;2440,"Fel konto! Gör om ",IF(E71&gt;2440,"Fel konto! Gör om "))))</f>
        <v>7 500</v>
      </c>
      <c r="G71" s="60">
        <v>1940</v>
      </c>
      <c r="H71" s="63" t="str">
        <f>IF(G71=1940,"7 500",IF(G71=0," ",IF(G71&lt;1940,"Fel konto! Gör om ",IF(G71&gt;1940,"Fel konto! Gör om "))))</f>
        <v>7 500</v>
      </c>
    </row>
    <row r="72" spans="2:8" ht="10.5" customHeight="1">
      <c r="B72" s="44"/>
      <c r="C72" s="48"/>
      <c r="D72" s="49"/>
      <c r="E72" s="61"/>
      <c r="F72" s="64"/>
      <c r="G72" s="61"/>
      <c r="H72" s="64"/>
    </row>
    <row r="73" spans="2:8" ht="10.5" customHeight="1" thickBot="1">
      <c r="B73" s="45"/>
      <c r="C73" s="50"/>
      <c r="D73" s="51"/>
      <c r="E73" s="62"/>
      <c r="F73" s="65"/>
      <c r="G73" s="62"/>
      <c r="H73" s="65"/>
    </row>
    <row r="74" spans="2:8" ht="10.5" customHeight="1">
      <c r="B74" s="43" t="s">
        <v>38</v>
      </c>
      <c r="C74" s="46" t="s">
        <v>50</v>
      </c>
      <c r="D74" s="47"/>
      <c r="E74" s="60">
        <v>1220</v>
      </c>
      <c r="F74" s="63" t="str">
        <f>IF(E74=1220,"21 000",IF(E74=0," ",IF(E74&lt;1220,"Fel konto! Gör om ",IF(E74&gt;1220,"Fel konto! Gör om "))))</f>
        <v>21 000</v>
      </c>
      <c r="G74" s="60">
        <v>2440</v>
      </c>
      <c r="H74" s="63" t="str">
        <f>IF(G74=2440,"21 000",IF(G74=0," ",IF(G74&lt;2440,"Fel konto! Gör om ",IF(G74&gt;2440,"Fel konto! Gör om "))))</f>
        <v>21 000</v>
      </c>
    </row>
    <row r="75" spans="2:8" ht="10.5" customHeight="1">
      <c r="B75" s="44"/>
      <c r="C75" s="48"/>
      <c r="D75" s="49"/>
      <c r="E75" s="61"/>
      <c r="F75" s="64"/>
      <c r="G75" s="61"/>
      <c r="H75" s="64"/>
    </row>
    <row r="76" spans="2:8" ht="10.5" customHeight="1" thickBot="1">
      <c r="B76" s="45"/>
      <c r="C76" s="50"/>
      <c r="D76" s="51"/>
      <c r="E76" s="62"/>
      <c r="F76" s="65"/>
      <c r="G76" s="62"/>
      <c r="H76" s="65"/>
    </row>
    <row r="77" ht="12.75">
      <c r="C77" t="s">
        <v>23</v>
      </c>
    </row>
    <row r="78" ht="12.75">
      <c r="D78" t="s">
        <v>23</v>
      </c>
    </row>
    <row r="79" ht="12.75">
      <c r="D79" t="s">
        <v>23</v>
      </c>
    </row>
  </sheetData>
  <sheetProtection password="CC4C" sheet="1" objects="1" scenarios="1"/>
  <mergeCells count="100">
    <mergeCell ref="C2:D2"/>
    <mergeCell ref="C4:D4"/>
    <mergeCell ref="C6:D6"/>
    <mergeCell ref="E4:F4"/>
    <mergeCell ref="B74:B76"/>
    <mergeCell ref="C74:D76"/>
    <mergeCell ref="B68:B70"/>
    <mergeCell ref="C68:D70"/>
    <mergeCell ref="B71:B73"/>
    <mergeCell ref="C71:D73"/>
    <mergeCell ref="B62:B64"/>
    <mergeCell ref="C62:D64"/>
    <mergeCell ref="B65:B67"/>
    <mergeCell ref="C65:D67"/>
    <mergeCell ref="B56:B58"/>
    <mergeCell ref="C56:D58"/>
    <mergeCell ref="B59:B61"/>
    <mergeCell ref="C59:D61"/>
    <mergeCell ref="B50:B52"/>
    <mergeCell ref="C50:D52"/>
    <mergeCell ref="B53:B55"/>
    <mergeCell ref="C53:D55"/>
    <mergeCell ref="B44:B46"/>
    <mergeCell ref="C44:D46"/>
    <mergeCell ref="B47:B49"/>
    <mergeCell ref="C47:D49"/>
    <mergeCell ref="B38:B40"/>
    <mergeCell ref="C38:D40"/>
    <mergeCell ref="B41:B43"/>
    <mergeCell ref="C41:D43"/>
    <mergeCell ref="B32:B34"/>
    <mergeCell ref="C32:D34"/>
    <mergeCell ref="B35:B37"/>
    <mergeCell ref="C35:D37"/>
    <mergeCell ref="E74:E76"/>
    <mergeCell ref="F74:F76"/>
    <mergeCell ref="G74:G76"/>
    <mergeCell ref="H74:H76"/>
    <mergeCell ref="E71:E73"/>
    <mergeCell ref="F71:F73"/>
    <mergeCell ref="G71:G73"/>
    <mergeCell ref="H71:H73"/>
    <mergeCell ref="F65:F67"/>
    <mergeCell ref="G65:G67"/>
    <mergeCell ref="H65:H67"/>
    <mergeCell ref="E68:E70"/>
    <mergeCell ref="F68:F70"/>
    <mergeCell ref="G68:G70"/>
    <mergeCell ref="H68:H70"/>
    <mergeCell ref="E65:E67"/>
    <mergeCell ref="F59:F61"/>
    <mergeCell ref="G59:G61"/>
    <mergeCell ref="H59:H61"/>
    <mergeCell ref="E62:E64"/>
    <mergeCell ref="F62:F64"/>
    <mergeCell ref="G62:G64"/>
    <mergeCell ref="H62:H64"/>
    <mergeCell ref="E59:E61"/>
    <mergeCell ref="F53:F55"/>
    <mergeCell ref="G53:G55"/>
    <mergeCell ref="H53:H55"/>
    <mergeCell ref="E56:E58"/>
    <mergeCell ref="F56:F58"/>
    <mergeCell ref="G56:G58"/>
    <mergeCell ref="H56:H58"/>
    <mergeCell ref="E53:E55"/>
    <mergeCell ref="F47:F49"/>
    <mergeCell ref="G47:G49"/>
    <mergeCell ref="H47:H49"/>
    <mergeCell ref="E50:E52"/>
    <mergeCell ref="F50:F52"/>
    <mergeCell ref="G50:G52"/>
    <mergeCell ref="H50:H52"/>
    <mergeCell ref="F41:F43"/>
    <mergeCell ref="G41:G43"/>
    <mergeCell ref="H41:H43"/>
    <mergeCell ref="E44:E46"/>
    <mergeCell ref="F44:F46"/>
    <mergeCell ref="G44:G46"/>
    <mergeCell ref="H44:H46"/>
    <mergeCell ref="F35:F37"/>
    <mergeCell ref="G35:G37"/>
    <mergeCell ref="H35:H37"/>
    <mergeCell ref="E38:E40"/>
    <mergeCell ref="F38:F40"/>
    <mergeCell ref="G38:G40"/>
    <mergeCell ref="H38:H40"/>
    <mergeCell ref="E32:E34"/>
    <mergeCell ref="E35:E37"/>
    <mergeCell ref="E41:E43"/>
    <mergeCell ref="E47:E49"/>
    <mergeCell ref="G30:G31"/>
    <mergeCell ref="H30:H31"/>
    <mergeCell ref="F32:F34"/>
    <mergeCell ref="G32:G34"/>
    <mergeCell ref="H32:H34"/>
    <mergeCell ref="B30:B31"/>
    <mergeCell ref="C30:D31"/>
    <mergeCell ref="E30:E31"/>
    <mergeCell ref="F30:F31"/>
  </mergeCells>
  <printOptions gridLines="1"/>
  <pageMargins left="0.5905511811023623" right="0.3937007874015748" top="0.7874015748031497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2005-03-30T08:41:54Z</cp:lastPrinted>
  <dcterms:created xsi:type="dcterms:W3CDTF">2005-02-09T15:24:46Z</dcterms:created>
  <dcterms:modified xsi:type="dcterms:W3CDTF">2005-05-31T09:29:15Z</dcterms:modified>
  <cp:category/>
  <cp:version/>
  <cp:contentType/>
  <cp:contentStatus/>
</cp:coreProperties>
</file>